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<sst xmlns="http://schemas.openxmlformats.org/spreadsheetml/2006/main" count="169" uniqueCount="53">
  <si>
    <t>Financial Model</t>
  </si>
  <si>
    <t>Change values in blue.</t>
  </si>
  <si>
    <t>Assumptions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</si>
  <si>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</si>
  <si>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</si>
  <si>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</si>
  <si>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</si>
  <si>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</si>
  <si>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</si>
  <si>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</si>
  <si>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</si>
  <si>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</si>
  <si>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</si>
  <si>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</si>
  <si>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</si>
  <si>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</si>
  <si>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</si>
  <si>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</si>
  <si>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</si>
  <si>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</si>
  <si>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</si>
  <si>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</si>
  <si>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</si>
  <si>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</si>
  <si>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</si>
  <si>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</si>
  <si>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</si>
  <si>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Growth Rate</t>
  </si>
  <si>
    <t>Key Driver 1 (i.e. Users)</t>
  </si>
  <si>
    <t>Key Driver 2 (i.e. Visits/Month)</t>
  </si>
  <si>
    <t>Key Driver 3 (i.e. Page Views/Visit)</t>
  </si>
  <si>
    <t>Key Driver 4</t>
  </si>
  <si>
    <t>Revenue</t>
  </si>
  <si>
    <t>Year 1 Total</t>
  </si>
  <si>
    <t>Year 2 Total</t>
  </si>
  <si>
    <t>Advertising (CPM)</t>
  </si>
  <si>
    <t>Sub-Total</t>
  </si>
  <si>
    <t>Costs of Goods Sold</t>
  </si>
  <si>
    <t>Cost of Customer Acquisition</t>
  </si>
  <si>
    <t>Expenses</t>
  </si>
  <si>
    <t>Headcount</t>
  </si>
  <si>
    <t>Co-Founder (per year)</t>
  </si>
  <si>
    <t>Engineer (per year)</t>
  </si>
  <si>
    <t>Intern (per year)</t>
  </si>
  <si>
    <t>Operating Expenses</t>
  </si>
  <si>
    <t>Rent (per month)</t>
  </si>
  <si>
    <t>Marketing (per month)</t>
  </si>
  <si>
    <t>Legal (per month)</t>
  </si>
  <si>
    <t>Hosting (per month)</t>
  </si>
  <si>
    <t>Travel &amp; Entertainment (per month)</t>
  </si>
  <si>
    <t>Miscellaneous (per month)</t>
  </si>
  <si>
    <t>Gross Profit</t>
  </si>
  <si>
    <t>EBIT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</si>
</sst>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$#,##0.00"/>
    <numFmt numFmtId="165" formatCode="$#,##0"/>
  </numFmts>
  <fonts count="8">
    <font>
      <sz val="10.0"/>
      <color rgb="FF000000"/>
      <name val="Arial"/>
    </font>
    <font>
      <b/>
      <sz val="18.0"/>
    </font>
    <font>
      <sz val="10.0"/>
      <color rgb="FF0000FF"/>
    </font>
    <font>
      <b/>
      <sz val="10.0"/>
    </font>
    <font/>
    <font>
      <b/>
      <sz val="14.0"/>
    </font>
    <font>
      <b/>
      <sz val="10.0"/>
      <color rgb="FF0000FF"/>
    </font>
    <font>
      <sz val="10.0"/>
      <color rgb="FF00000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wrapText="1"/>
    </xf>
    <xf borderId="0" fillId="0" fontId="1" numFmtId="0" xfId="0" applyAlignment="1" applyFont="1">
      <alignment vertical="center" wrapText="1"/>
    </xf>
    <xf borderId="0" fillId="0" fontId="1" numFmtId="0" xfId="0" applyAlignment="1" applyFont="1">
      <alignment horizontal="center" vertical="center" wrapText="1"/>
    </xf>
    <xf borderId="0" fillId="2" fontId="1" numFmtId="0" xfId="0" applyAlignment="1" applyFill="1" applyFont="1">
      <alignment horizontal="center" vertical="center" wrapText="1"/>
    </xf>
    <xf borderId="0" fillId="0" fontId="2" numFmtId="0" xfId="0" applyAlignment="1" applyFont="1">
      <alignment vertical="center" wrapText="1"/>
    </xf>
    <xf borderId="0" fillId="0" fontId="3" numFmtId="0" xfId="0" applyAlignment="1" applyFont="1">
      <alignment horizontal="center" vertical="center" wrapText="1"/>
    </xf>
    <xf borderId="0" fillId="2" fontId="4" numFmtId="0" xfId="0" applyAlignment="1" applyFont="1">
      <alignment horizontal="center" vertical="center" wrapText="1"/>
    </xf>
    <xf borderId="0" fillId="0" fontId="5" numFmtId="0" xfId="0" applyAlignment="1" applyFont="1">
      <alignment vertical="center" wrapText="1"/>
    </xf>
    <xf borderId="1" fillId="3" fontId="3" numFmtId="0" xfId="0" applyAlignment="1" applyBorder="1" applyFill="1" applyFont="1">
      <alignment horizontal="center" vertical="center" wrapText="1"/>
    </xf>
    <xf borderId="1" fillId="3" fontId="3" numFmtId="0" xfId="0" applyAlignment="1" applyBorder="1" applyFont="1">
      <alignment horizontal="center" vertical="center" wrapText="1"/>
    </xf>
    <xf borderId="0" fillId="0" fontId="4" numFmtId="0" xfId="0" applyAlignment="1" applyFont="1">
      <alignment vertical="center" wrapText="1"/>
    </xf>
    <xf borderId="2" fillId="0" fontId="4" numFmtId="0" xfId="0" applyAlignment="1" applyBorder="1" applyFont="1">
      <alignment horizontal="center" vertical="center" wrapText="1"/>
    </xf>
    <xf borderId="2" fillId="0" fontId="6" numFmtId="9" xfId="0" applyAlignment="1" applyBorder="1" applyFont="1" applyNumberFormat="1">
      <alignment horizontal="center" vertical="center" wrapText="1"/>
    </xf>
    <xf borderId="3" fillId="4" fontId="4" numFmtId="0" xfId="0" applyAlignment="1" applyBorder="1" applyFill="1" applyFont="1">
      <alignment horizontal="center" vertical="center" wrapText="1"/>
    </xf>
    <xf borderId="4" fillId="0" fontId="4" numFmtId="0" xfId="0" applyAlignment="1" applyBorder="1" applyFont="1">
      <alignment horizontal="center" vertical="center" wrapText="1"/>
    </xf>
    <xf borderId="0" fillId="0" fontId="4" numFmtId="0" xfId="0" applyAlignment="1" applyFont="1">
      <alignment horizontal="center" vertical="center" wrapText="1"/>
    </xf>
    <xf borderId="0" fillId="0" fontId="6" numFmtId="3" xfId="0" applyAlignment="1" applyFont="1" applyNumberFormat="1">
      <alignment horizontal="center" vertical="center" wrapText="1"/>
    </xf>
    <xf borderId="0" fillId="0" fontId="4" numFmtId="3" xfId="0" applyAlignment="1" applyFont="1" applyNumberFormat="1">
      <alignment horizontal="center" vertical="center" wrapText="1"/>
    </xf>
    <xf borderId="5" fillId="4" fontId="4" numFmtId="0" xfId="0" applyAlignment="1" applyBorder="1" applyFont="1">
      <alignment horizontal="center" vertical="center" wrapText="1"/>
    </xf>
    <xf borderId="6" fillId="0" fontId="4" numFmtId="0" xfId="0" applyAlignment="1" applyBorder="1" applyFont="1">
      <alignment horizontal="center" vertical="center" wrapText="1"/>
    </xf>
    <xf borderId="0" fillId="0" fontId="7" numFmtId="3" xfId="0" applyAlignment="1" applyFont="1" applyNumberFormat="1">
      <alignment horizontal="center" vertical="center" wrapText="1"/>
    </xf>
    <xf borderId="0" fillId="0" fontId="6" numFmtId="0" xfId="0" applyAlignment="1" applyFont="1">
      <alignment horizontal="center" vertical="center" wrapText="1"/>
    </xf>
    <xf borderId="6" fillId="0" fontId="6" numFmtId="0" xfId="0" applyAlignment="1" applyBorder="1" applyFont="1">
      <alignment horizontal="center" vertical="center" wrapText="1"/>
    </xf>
    <xf borderId="1" fillId="0" fontId="4" numFmtId="0" xfId="0" applyAlignment="1" applyBorder="1" applyFont="1">
      <alignment horizontal="center" vertical="center" wrapText="1"/>
    </xf>
    <xf borderId="7" fillId="4" fontId="4" numFmtId="0" xfId="0" applyAlignment="1" applyBorder="1" applyFont="1">
      <alignment horizontal="center" vertical="center" wrapText="1"/>
    </xf>
    <xf borderId="8" fillId="0" fontId="4" numFmtId="0" xfId="0" applyAlignment="1" applyBorder="1" applyFont="1">
      <alignment horizontal="center" vertical="center" wrapText="1"/>
    </xf>
    <xf borderId="0" fillId="0" fontId="4" numFmtId="0" xfId="0" applyAlignment="1" applyFont="1">
      <alignment vertical="center" wrapText="1"/>
    </xf>
    <xf borderId="7" fillId="3" fontId="3" numFmtId="0" xfId="0" applyAlignment="1" applyBorder="1" applyFont="1">
      <alignment horizontal="center" vertical="center" wrapText="1"/>
    </xf>
    <xf borderId="8" fillId="3" fontId="3" numFmtId="0" xfId="0" applyAlignment="1" applyBorder="1" applyFont="1">
      <alignment horizontal="center" vertical="center" wrapText="1"/>
    </xf>
    <xf borderId="2" fillId="0" fontId="6" numFmtId="164" xfId="0" applyAlignment="1" applyBorder="1" applyFont="1" applyNumberFormat="1">
      <alignment horizontal="center" vertical="center" wrapText="1"/>
    </xf>
    <xf borderId="2" fillId="0" fontId="4" numFmtId="165" xfId="0" applyAlignment="1" applyBorder="1" applyFont="1" applyNumberFormat="1">
      <alignment horizontal="center" vertical="center" wrapText="1"/>
    </xf>
    <xf borderId="3" fillId="4" fontId="4" numFmtId="165" xfId="0" applyAlignment="1" applyBorder="1" applyFont="1" applyNumberFormat="1">
      <alignment horizontal="center" vertical="center" wrapText="1"/>
    </xf>
    <xf borderId="4" fillId="0" fontId="6" numFmtId="164" xfId="0" applyAlignment="1" applyBorder="1" applyFont="1" applyNumberFormat="1">
      <alignment horizontal="center" vertical="center" wrapText="1"/>
    </xf>
    <xf borderId="0" fillId="0" fontId="4" numFmtId="165" xfId="0" applyAlignment="1" applyFont="1" applyNumberFormat="1">
      <alignment horizontal="center" vertical="center" wrapText="1"/>
    </xf>
    <xf borderId="1" fillId="0" fontId="4" numFmtId="165" xfId="0" applyAlignment="1" applyBorder="1" applyFont="1" applyNumberFormat="1">
      <alignment horizontal="center" vertical="center" wrapText="1"/>
    </xf>
    <xf borderId="5" fillId="4" fontId="4" numFmtId="165" xfId="0" applyAlignment="1" applyBorder="1" applyFont="1" applyNumberFormat="1">
      <alignment horizontal="center" vertical="center" wrapText="1"/>
    </xf>
    <xf borderId="0" fillId="0" fontId="3" numFmtId="0" xfId="0" applyAlignment="1" applyFont="1">
      <alignment horizontal="right" vertical="center" wrapText="1"/>
    </xf>
    <xf borderId="0" fillId="0" fontId="3" numFmtId="165" xfId="0" applyAlignment="1" applyFont="1" applyNumberFormat="1">
      <alignment horizontal="center" vertical="center" wrapText="1"/>
    </xf>
    <xf borderId="2" fillId="0" fontId="3" numFmtId="165" xfId="0" applyAlignment="1" applyBorder="1" applyFont="1" applyNumberFormat="1">
      <alignment horizontal="center" vertical="center" wrapText="1"/>
    </xf>
    <xf borderId="5" fillId="4" fontId="3" numFmtId="165" xfId="0" applyAlignment="1" applyBorder="1" applyFont="1" applyNumberFormat="1">
      <alignment horizontal="center" vertical="center" wrapText="1"/>
    </xf>
    <xf borderId="0" fillId="0" fontId="3" numFmtId="0" xfId="0" applyAlignment="1" applyFont="1">
      <alignment vertical="center" wrapText="1"/>
    </xf>
    <xf borderId="3" fillId="5" fontId="4" numFmtId="165" xfId="0" applyAlignment="1" applyBorder="1" applyFill="1" applyFont="1" applyNumberFormat="1">
      <alignment horizontal="center" vertical="center" wrapText="1"/>
    </xf>
    <xf borderId="4" fillId="0" fontId="4" numFmtId="165" xfId="0" applyAlignment="1" applyBorder="1" applyFont="1" applyNumberFormat="1">
      <alignment horizontal="center" vertical="center" wrapText="1"/>
    </xf>
    <xf borderId="0" fillId="0" fontId="6" numFmtId="165" xfId="0" applyAlignment="1" applyFont="1" applyNumberFormat="1">
      <alignment horizontal="center" vertical="center" wrapText="1"/>
    </xf>
    <xf borderId="5" fillId="5" fontId="4" numFmtId="165" xfId="0" applyAlignment="1" applyBorder="1" applyFont="1" applyNumberFormat="1">
      <alignment horizontal="center" vertical="center" wrapText="1"/>
    </xf>
    <xf borderId="6" fillId="0" fontId="6" numFmtId="165" xfId="0" applyAlignment="1" applyBorder="1" applyFont="1" applyNumberFormat="1">
      <alignment horizontal="center" vertical="center" wrapText="1"/>
    </xf>
    <xf borderId="6" fillId="0" fontId="4" numFmtId="165" xfId="0" applyAlignment="1" applyBorder="1" applyFont="1" applyNumberFormat="1">
      <alignment horizontal="center" vertical="center" wrapText="1"/>
    </xf>
    <xf borderId="0" fillId="2" fontId="7" numFmtId="0" xfId="0" applyAlignment="1" applyFont="1">
      <alignment horizontal="left" vertical="center" wrapText="1"/>
    </xf>
    <xf borderId="5" fillId="0" fontId="4" numFmtId="165" xfId="0" applyAlignment="1" applyBorder="1" applyFont="1" applyNumberFormat="1">
      <alignment horizontal="center" vertical="center" wrapText="1"/>
    </xf>
    <xf borderId="2" fillId="0" fontId="3" numFmtId="0" xfId="0" applyAlignment="1" applyBorder="1" applyFont="1">
      <alignment horizontal="center" vertical="center" wrapText="1"/>
    </xf>
    <xf borderId="3" fillId="4" fontId="3" numFmtId="165" xfId="0" applyAlignment="1" applyBorder="1" applyFont="1" applyNumberFormat="1">
      <alignment horizontal="center" vertical="center" wrapText="1"/>
    </xf>
    <xf borderId="4" fillId="0" fontId="3" numFmtId="0" xfId="0" applyAlignment="1" applyBorder="1" applyFont="1">
      <alignment horizontal="center" vertical="center" wrapText="1"/>
    </xf>
    <xf borderId="1" fillId="0" fontId="3" numFmtId="165" xfId="0" applyAlignment="1" applyBorder="1" applyFont="1" applyNumberFormat="1">
      <alignment horizontal="center" vertical="center" wrapText="1"/>
    </xf>
    <xf borderId="7" fillId="4" fontId="3" numFmtId="165" xfId="0" applyAlignment="1" applyBorder="1" applyFont="1" applyNumberFormat="1">
      <alignment horizontal="center" vertical="center" wrapText="1"/>
    </xf>
    <xf borderId="8" fillId="0" fontId="4" numFmtId="165" xfId="0" applyAlignment="1" applyBorder="1" applyFont="1" applyNumberFormat="1">
      <alignment horizontal="center" vertical="center" wrapText="1"/>
    </xf>
    <xf borderId="2" fillId="2" fontId="4" numFmtId="165" xfId="0" applyAlignment="1" applyBorder="1" applyFont="1" applyNumberFormat="1">
      <alignment horizontal="center" vertical="center" wrapText="1"/>
    </xf>
    <xf borderId="0" fillId="2" fontId="4" numFmtId="165" xfId="0" applyAlignment="1" applyFont="1" applyNumberForma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790575</xdr:colOff>
      <xdr:row>3</xdr:row>
      <xdr:rowOff>371475</xdr:rowOff>
    </xdr:from>
    <xdr:to>
      <xdr:col>7</xdr:col>
      <xdr:colOff>400050</xdr:colOff>
      <xdr:row>12</xdr:row>
      <xdr:rowOff>171450</xdr:rowOff>
    </xdr:to>
    <xdr:sp>
      <xdr:nvSpPr>
        <xdr:cNvPr id="2" name="Shape 2"/>
        <xdr:cNvSpPr/>
      </xdr:nvSpPr>
      <xdr:spPr>
        <a:xfrm>
          <a:off x="0" y="0"/>
          <a:ext cx="3889499" cy="1589399"/>
        </a:xfrm>
        <a:prstGeom prst="rect">
          <a:avLst/>
        </a:prstGeom>
        <a:solidFill>
          <a:srgbClr val="FFF2CC"/>
        </a:solidFill>
        <a:ln cap="flat" cmpd="sng" w="19050">
          <a:solidFill>
            <a:srgbClr val="FF9900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ctr" bIns="91425" lIns="91425" rIns="91425" tIns="91425">
          <a:noAutofit/>
        </a:bodyPr>
        <a:lstStyle/>
        <a:p>
          <a:pPr>
            <a:spcBef>
              <a:spcPts val="0"/>
            </a:spcBef>
            <a:buNone/>
          </a:pPr>
          <a:r>
            <a:rPr lang="en-US"/>
            <a:t>This is a primitive spreadsheet to create a 12 month cash flow model for your technology startup. It uses a bunch of assumptions, highlighted in blue, that can be easily changed to vary revenue and profitability. Select "File / Make a Copy" to alter this spreadsheet for your own business.</a:t>
          </a:r>
        </a:p>
      </xdr:txBody>
    </xdr:sp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0.43"/>
    <col customWidth="1" min="2" max="2" width="13.0"/>
    <col customWidth="1" min="3" max="29" width="12.8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ht="15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ht="15.75" customHeight="1">
      <c r="A3" s="7" t="s">
        <v>2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9"/>
      <c r="P3" s="8" t="s">
        <v>2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9"/>
    </row>
    <row r="4" ht="15.75" customHeight="1">
      <c r="A4" s="10" t="s">
        <v>27</v>
      </c>
      <c r="B4" s="11"/>
      <c r="C4" s="11"/>
      <c r="D4" s="12">
        <v>0.1</v>
      </c>
      <c r="E4" s="12">
        <v>0.1</v>
      </c>
      <c r="F4" s="12">
        <v>0.1</v>
      </c>
      <c r="G4" s="12">
        <v>0.15</v>
      </c>
      <c r="H4" s="12">
        <v>0.15</v>
      </c>
      <c r="I4" s="12">
        <v>0.15</v>
      </c>
      <c r="J4" s="12">
        <v>0.15</v>
      </c>
      <c r="K4" s="12">
        <v>0.15</v>
      </c>
      <c r="L4" s="12">
        <v>0.15</v>
      </c>
      <c r="M4" s="12">
        <v>0.15</v>
      </c>
      <c r="N4" s="12">
        <v>0.15</v>
      </c>
      <c r="O4" s="13"/>
      <c r="P4" s="14"/>
      <c r="Q4" s="12">
        <v>0.2</v>
      </c>
      <c r="R4" s="12">
        <v>0.2</v>
      </c>
      <c r="S4" s="12">
        <v>0.2</v>
      </c>
      <c r="T4" s="12">
        <v>0.2</v>
      </c>
      <c r="U4" s="12">
        <v>0.2</v>
      </c>
      <c r="V4" s="12">
        <v>0.2</v>
      </c>
      <c r="W4" s="12">
        <v>0.2</v>
      </c>
      <c r="X4" s="12">
        <v>0.2</v>
      </c>
      <c r="Y4" s="12">
        <v>0.2</v>
      </c>
      <c r="Z4" s="12">
        <v>0.2</v>
      </c>
      <c r="AA4" s="12">
        <v>0.2</v>
      </c>
      <c r="AB4" s="12">
        <v>0.2</v>
      </c>
      <c r="AC4" s="13"/>
    </row>
    <row r="5" ht="15.75" customHeight="1">
      <c r="A5" s="10" t="s">
        <v>28</v>
      </c>
      <c r="B5" s="15"/>
      <c r="C5" s="16">
        <v>500.0</v>
      </c>
      <c r="D5" s="17" t="str">
        <f t="shared" ref="D5:N5" si="1">C5*(1+D4)</f>
        <v>550</v>
      </c>
      <c r="E5" s="17" t="str">
        <f t="shared" si="1"/>
        <v>605</v>
      </c>
      <c r="F5" s="17" t="str">
        <f t="shared" si="1"/>
        <v>666</v>
      </c>
      <c r="G5" s="17" t="str">
        <f t="shared" si="1"/>
        <v>765</v>
      </c>
      <c r="H5" s="17" t="str">
        <f t="shared" si="1"/>
        <v>880</v>
      </c>
      <c r="I5" s="17" t="str">
        <f t="shared" si="1"/>
        <v>1,012</v>
      </c>
      <c r="J5" s="17" t="str">
        <f t="shared" si="1"/>
        <v>1,164</v>
      </c>
      <c r="K5" s="17" t="str">
        <f t="shared" si="1"/>
        <v>1,339</v>
      </c>
      <c r="L5" s="17" t="str">
        <f t="shared" si="1"/>
        <v>1,539</v>
      </c>
      <c r="M5" s="17" t="str">
        <f t="shared" si="1"/>
        <v>1,770</v>
      </c>
      <c r="N5" s="17" t="str">
        <f t="shared" si="1"/>
        <v>2,036</v>
      </c>
      <c r="O5" s="18"/>
      <c r="P5" s="19"/>
      <c r="Q5" s="20" t="str">
        <f>N5*(1+Q4)</f>
        <v>2,443</v>
      </c>
      <c r="R5" s="17" t="str">
        <f t="shared" ref="R5:AB5" si="2">Q5*(1+R4)</f>
        <v>2,932</v>
      </c>
      <c r="S5" s="17" t="str">
        <f t="shared" si="2"/>
        <v>3,518</v>
      </c>
      <c r="T5" s="17" t="str">
        <f t="shared" si="2"/>
        <v>4,221</v>
      </c>
      <c r="U5" s="17" t="str">
        <f t="shared" si="2"/>
        <v>5,066</v>
      </c>
      <c r="V5" s="17" t="str">
        <f t="shared" si="2"/>
        <v>6,079</v>
      </c>
      <c r="W5" s="17" t="str">
        <f t="shared" si="2"/>
        <v>7,295</v>
      </c>
      <c r="X5" s="17" t="str">
        <f t="shared" si="2"/>
        <v>8,753</v>
      </c>
      <c r="Y5" s="17" t="str">
        <f t="shared" si="2"/>
        <v>10,504</v>
      </c>
      <c r="Z5" s="17" t="str">
        <f t="shared" si="2"/>
        <v>12,605</v>
      </c>
      <c r="AA5" s="17" t="str">
        <f t="shared" si="2"/>
        <v>15,126</v>
      </c>
      <c r="AB5" s="17" t="str">
        <f t="shared" si="2"/>
        <v>18,151</v>
      </c>
      <c r="AC5" s="18"/>
    </row>
    <row r="6" ht="15.75" customHeight="1">
      <c r="A6" s="10" t="s">
        <v>29</v>
      </c>
      <c r="B6" s="21">
        <v>2.0</v>
      </c>
      <c r="C6" s="17" t="str">
        <f t="shared" ref="C6:N6" si="3">C5*$B$6</f>
        <v>1,000</v>
      </c>
      <c r="D6" s="17" t="str">
        <f t="shared" si="3"/>
        <v>1,100</v>
      </c>
      <c r="E6" s="17" t="str">
        <f t="shared" si="3"/>
        <v>1,210</v>
      </c>
      <c r="F6" s="17" t="str">
        <f t="shared" si="3"/>
        <v>1,331</v>
      </c>
      <c r="G6" s="17" t="str">
        <f t="shared" si="3"/>
        <v>1,531</v>
      </c>
      <c r="H6" s="17" t="str">
        <f t="shared" si="3"/>
        <v>1,760</v>
      </c>
      <c r="I6" s="17" t="str">
        <f t="shared" si="3"/>
        <v>2,024</v>
      </c>
      <c r="J6" s="17" t="str">
        <f t="shared" si="3"/>
        <v>2,328</v>
      </c>
      <c r="K6" s="17" t="str">
        <f t="shared" si="3"/>
        <v>2,677</v>
      </c>
      <c r="L6" s="17" t="str">
        <f t="shared" si="3"/>
        <v>3,079</v>
      </c>
      <c r="M6" s="17" t="str">
        <f t="shared" si="3"/>
        <v>3,540</v>
      </c>
      <c r="N6" s="17" t="str">
        <f t="shared" si="3"/>
        <v>4,072</v>
      </c>
      <c r="O6" s="18"/>
      <c r="P6" s="22">
        <v>2.0</v>
      </c>
      <c r="Q6" s="17" t="str">
        <f t="shared" ref="Q6:AB6" si="4">Q5*$B$6</f>
        <v>4,886</v>
      </c>
      <c r="R6" s="17" t="str">
        <f t="shared" si="4"/>
        <v>5,863</v>
      </c>
      <c r="S6" s="17" t="str">
        <f t="shared" si="4"/>
        <v>7,036</v>
      </c>
      <c r="T6" s="17" t="str">
        <f t="shared" si="4"/>
        <v>8,443</v>
      </c>
      <c r="U6" s="17" t="str">
        <f t="shared" si="4"/>
        <v>10,131</v>
      </c>
      <c r="V6" s="17" t="str">
        <f t="shared" si="4"/>
        <v>12,158</v>
      </c>
      <c r="W6" s="17" t="str">
        <f t="shared" si="4"/>
        <v>14,589</v>
      </c>
      <c r="X6" s="17" t="str">
        <f t="shared" si="4"/>
        <v>17,507</v>
      </c>
      <c r="Y6" s="17" t="str">
        <f t="shared" si="4"/>
        <v>21,008</v>
      </c>
      <c r="Z6" s="17" t="str">
        <f t="shared" si="4"/>
        <v>25,210</v>
      </c>
      <c r="AA6" s="17" t="str">
        <f t="shared" si="4"/>
        <v>30,252</v>
      </c>
      <c r="AB6" s="17" t="str">
        <f t="shared" si="4"/>
        <v>36,302</v>
      </c>
      <c r="AC6" s="18"/>
    </row>
    <row r="7" ht="15.75" customHeight="1">
      <c r="A7" s="10" t="s">
        <v>30</v>
      </c>
      <c r="B7" s="21">
        <v>10.0</v>
      </c>
      <c r="C7" s="17" t="str">
        <f t="shared" ref="C7:N7" si="5">C6*$B$7</f>
        <v>10,000</v>
      </c>
      <c r="D7" s="17" t="str">
        <f t="shared" si="5"/>
        <v>11,000</v>
      </c>
      <c r="E7" s="17" t="str">
        <f t="shared" si="5"/>
        <v>12,100</v>
      </c>
      <c r="F7" s="17" t="str">
        <f t="shared" si="5"/>
        <v>13,310</v>
      </c>
      <c r="G7" s="17" t="str">
        <f t="shared" si="5"/>
        <v>15,307</v>
      </c>
      <c r="H7" s="17" t="str">
        <f t="shared" si="5"/>
        <v>17,602</v>
      </c>
      <c r="I7" s="17" t="str">
        <f t="shared" si="5"/>
        <v>20,243</v>
      </c>
      <c r="J7" s="17" t="str">
        <f t="shared" si="5"/>
        <v>23,279</v>
      </c>
      <c r="K7" s="17" t="str">
        <f t="shared" si="5"/>
        <v>26,771</v>
      </c>
      <c r="L7" s="17" t="str">
        <f t="shared" si="5"/>
        <v>30,787</v>
      </c>
      <c r="M7" s="17" t="str">
        <f t="shared" si="5"/>
        <v>35,405</v>
      </c>
      <c r="N7" s="17" t="str">
        <f t="shared" si="5"/>
        <v>40,716</v>
      </c>
      <c r="O7" s="18"/>
      <c r="P7" s="22">
        <v>10.0</v>
      </c>
      <c r="Q7" s="17" t="str">
        <f t="shared" ref="Q7:AB7" si="6">Q6*$B$7</f>
        <v>48,859</v>
      </c>
      <c r="R7" s="17" t="str">
        <f t="shared" si="6"/>
        <v>58,630</v>
      </c>
      <c r="S7" s="17" t="str">
        <f t="shared" si="6"/>
        <v>70,357</v>
      </c>
      <c r="T7" s="17" t="str">
        <f t="shared" si="6"/>
        <v>84,428</v>
      </c>
      <c r="U7" s="17" t="str">
        <f t="shared" si="6"/>
        <v>101,313</v>
      </c>
      <c r="V7" s="17" t="str">
        <f t="shared" si="6"/>
        <v>121,576</v>
      </c>
      <c r="W7" s="17" t="str">
        <f t="shared" si="6"/>
        <v>145,891</v>
      </c>
      <c r="X7" s="17" t="str">
        <f t="shared" si="6"/>
        <v>175,070</v>
      </c>
      <c r="Y7" s="17" t="str">
        <f t="shared" si="6"/>
        <v>210,084</v>
      </c>
      <c r="Z7" s="17" t="str">
        <f t="shared" si="6"/>
        <v>252,100</v>
      </c>
      <c r="AA7" s="17" t="str">
        <f t="shared" si="6"/>
        <v>302,520</v>
      </c>
      <c r="AB7" s="17" t="str">
        <f t="shared" si="6"/>
        <v>363,024</v>
      </c>
      <c r="AC7" s="18"/>
    </row>
    <row r="8" ht="15.75" customHeight="1">
      <c r="A8" s="10" t="s">
        <v>31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</row>
    <row r="9" ht="15.7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3"/>
    </row>
    <row r="10" ht="15.75" customHeight="1">
      <c r="A10" s="7" t="s">
        <v>32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27" t="s">
        <v>33</v>
      </c>
      <c r="P10" s="28" t="s">
        <v>2</v>
      </c>
      <c r="Q10" s="8" t="s">
        <v>15</v>
      </c>
      <c r="R10" s="8" t="s">
        <v>16</v>
      </c>
      <c r="S10" s="8" t="s">
        <v>17</v>
      </c>
      <c r="T10" s="8" t="s">
        <v>18</v>
      </c>
      <c r="U10" s="8" t="s">
        <v>19</v>
      </c>
      <c r="V10" s="8" t="s">
        <v>20</v>
      </c>
      <c r="W10" s="8" t="s">
        <v>21</v>
      </c>
      <c r="X10" s="8" t="s">
        <v>22</v>
      </c>
      <c r="Y10" s="8" t="s">
        <v>23</v>
      </c>
      <c r="Z10" s="8" t="s">
        <v>24</v>
      </c>
      <c r="AA10" s="8" t="s">
        <v>25</v>
      </c>
      <c r="AB10" s="8" t="s">
        <v>26</v>
      </c>
      <c r="AC10" s="27" t="s">
        <v>34</v>
      </c>
    </row>
    <row r="11" ht="15.75" customHeight="1">
      <c r="A11" s="10" t="s">
        <v>35</v>
      </c>
      <c r="B11" s="29">
        <v>2.0</v>
      </c>
      <c r="C11" s="30" t="str">
        <f t="shared" ref="C11:N11" si="7">(C7/100)*$B$11</f>
        <v>$200</v>
      </c>
      <c r="D11" s="30" t="str">
        <f t="shared" si="7"/>
        <v>$220</v>
      </c>
      <c r="E11" s="30" t="str">
        <f t="shared" si="7"/>
        <v>$242</v>
      </c>
      <c r="F11" s="30" t="str">
        <f t="shared" si="7"/>
        <v>$266</v>
      </c>
      <c r="G11" s="30" t="str">
        <f t="shared" si="7"/>
        <v>$306</v>
      </c>
      <c r="H11" s="30" t="str">
        <f t="shared" si="7"/>
        <v>$352</v>
      </c>
      <c r="I11" s="30" t="str">
        <f t="shared" si="7"/>
        <v>$405</v>
      </c>
      <c r="J11" s="30" t="str">
        <f t="shared" si="7"/>
        <v>$466</v>
      </c>
      <c r="K11" s="30" t="str">
        <f t="shared" si="7"/>
        <v>$535</v>
      </c>
      <c r="L11" s="30" t="str">
        <f t="shared" si="7"/>
        <v>$616</v>
      </c>
      <c r="M11" s="30" t="str">
        <f t="shared" si="7"/>
        <v>$708</v>
      </c>
      <c r="N11" s="30" t="str">
        <f t="shared" si="7"/>
        <v>$814</v>
      </c>
      <c r="O11" s="31" t="str">
        <f>SUM(C11:N11)</f>
        <v>$5,130</v>
      </c>
      <c r="P11" s="32">
        <v>2.0</v>
      </c>
      <c r="Q11" s="30" t="str">
        <f t="shared" ref="Q11:AB11" si="8">(Q7/100)*$P$11</f>
        <v>$977</v>
      </c>
      <c r="R11" s="30" t="str">
        <f t="shared" si="8"/>
        <v>$1,173</v>
      </c>
      <c r="S11" s="30" t="str">
        <f t="shared" si="8"/>
        <v>$1,407</v>
      </c>
      <c r="T11" s="30" t="str">
        <f t="shared" si="8"/>
        <v>$1,689</v>
      </c>
      <c r="U11" s="30" t="str">
        <f t="shared" si="8"/>
        <v>$2,026</v>
      </c>
      <c r="V11" s="30" t="str">
        <f t="shared" si="8"/>
        <v>$2,432</v>
      </c>
      <c r="W11" s="30" t="str">
        <f t="shared" si="8"/>
        <v>$2,918</v>
      </c>
      <c r="X11" s="30" t="str">
        <f t="shared" si="8"/>
        <v>$3,501</v>
      </c>
      <c r="Y11" s="30" t="str">
        <f t="shared" si="8"/>
        <v>$4,202</v>
      </c>
      <c r="Z11" s="30" t="str">
        <f t="shared" si="8"/>
        <v>$5,042</v>
      </c>
      <c r="AA11" s="30" t="str">
        <f t="shared" si="8"/>
        <v>$6,050</v>
      </c>
      <c r="AB11" s="30" t="str">
        <f t="shared" si="8"/>
        <v>$7,260</v>
      </c>
      <c r="AC11" s="31" t="str">
        <f>SUM(Q11:AB11)</f>
        <v>$38,677</v>
      </c>
    </row>
    <row r="12" ht="15.75" customHeight="1">
      <c r="A12" s="26"/>
      <c r="B12" s="15"/>
      <c r="C12" s="33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34"/>
      <c r="O12" s="35"/>
      <c r="P12" s="19"/>
      <c r="Q12" s="33"/>
      <c r="R12" s="33"/>
      <c r="S12" s="33"/>
      <c r="T12" s="33"/>
      <c r="U12" s="33"/>
      <c r="V12" s="33"/>
      <c r="W12" s="34"/>
      <c r="X12" s="34"/>
      <c r="Y12" s="34"/>
      <c r="Z12" s="34"/>
      <c r="AA12" s="34"/>
      <c r="AB12" s="34"/>
      <c r="AC12" s="35"/>
    </row>
    <row r="13" ht="15.75" customHeight="1">
      <c r="A13" s="36" t="s">
        <v>36</v>
      </c>
      <c r="B13" s="15"/>
      <c r="C13" s="37" t="str">
        <f t="shared" ref="C13:N13" si="9">C11</f>
        <v>$200</v>
      </c>
      <c r="D13" s="37" t="str">
        <f t="shared" si="9"/>
        <v>$220</v>
      </c>
      <c r="E13" s="37" t="str">
        <f t="shared" si="9"/>
        <v>$242</v>
      </c>
      <c r="F13" s="37" t="str">
        <f t="shared" si="9"/>
        <v>$266</v>
      </c>
      <c r="G13" s="37" t="str">
        <f t="shared" si="9"/>
        <v>$306</v>
      </c>
      <c r="H13" s="37" t="str">
        <f t="shared" si="9"/>
        <v>$352</v>
      </c>
      <c r="I13" s="38" t="str">
        <f t="shared" si="9"/>
        <v>$405</v>
      </c>
      <c r="J13" s="37" t="str">
        <f t="shared" si="9"/>
        <v>$466</v>
      </c>
      <c r="K13" s="37" t="str">
        <f t="shared" si="9"/>
        <v>$535</v>
      </c>
      <c r="L13" s="37" t="str">
        <f t="shared" si="9"/>
        <v>$616</v>
      </c>
      <c r="M13" s="37" t="str">
        <f t="shared" si="9"/>
        <v>$708</v>
      </c>
      <c r="N13" s="38" t="str">
        <f t="shared" si="9"/>
        <v>$814</v>
      </c>
      <c r="O13" s="39" t="str">
        <f>SUM(C13:N13)</f>
        <v>$5,130</v>
      </c>
      <c r="P13" s="19"/>
      <c r="Q13" s="37" t="str">
        <f t="shared" ref="Q13:AB13" si="10">Q11</f>
        <v>$977</v>
      </c>
      <c r="R13" s="37" t="str">
        <f t="shared" si="10"/>
        <v>$1,173</v>
      </c>
      <c r="S13" s="37" t="str">
        <f t="shared" si="10"/>
        <v>$1,407</v>
      </c>
      <c r="T13" s="37" t="str">
        <f t="shared" si="10"/>
        <v>$1,689</v>
      </c>
      <c r="U13" s="37" t="str">
        <f t="shared" si="10"/>
        <v>$2,026</v>
      </c>
      <c r="V13" s="37" t="str">
        <f t="shared" si="10"/>
        <v>$2,432</v>
      </c>
      <c r="W13" s="38" t="str">
        <f t="shared" si="10"/>
        <v>$2,918</v>
      </c>
      <c r="X13" s="38" t="str">
        <f t="shared" si="10"/>
        <v>$3,501</v>
      </c>
      <c r="Y13" s="38" t="str">
        <f t="shared" si="10"/>
        <v>$4,202</v>
      </c>
      <c r="Z13" s="38" t="str">
        <f t="shared" si="10"/>
        <v>$5,042</v>
      </c>
      <c r="AA13" s="38" t="str">
        <f t="shared" si="10"/>
        <v>$6,050</v>
      </c>
      <c r="AB13" s="38" t="str">
        <f t="shared" si="10"/>
        <v>$7,260</v>
      </c>
      <c r="AC13" s="39" t="str">
        <f>SUM(Q13:AB13)</f>
        <v>$38,677</v>
      </c>
    </row>
    <row r="14" ht="15.75" customHeight="1">
      <c r="A14" s="2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8"/>
      <c r="P14" s="19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8"/>
    </row>
    <row r="15" ht="15.75" customHeight="1">
      <c r="A15" s="7" t="s">
        <v>37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27" t="s">
        <v>33</v>
      </c>
      <c r="P15" s="28" t="s">
        <v>2</v>
      </c>
      <c r="Q15" s="8" t="s">
        <v>15</v>
      </c>
      <c r="R15" s="8" t="s">
        <v>16</v>
      </c>
      <c r="S15" s="8" t="s">
        <v>17</v>
      </c>
      <c r="T15" s="8" t="s">
        <v>18</v>
      </c>
      <c r="U15" s="8" t="s">
        <v>19</v>
      </c>
      <c r="V15" s="8" t="s">
        <v>20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27" t="s">
        <v>34</v>
      </c>
    </row>
    <row r="16" ht="15.75" customHeight="1">
      <c r="A16" s="10" t="s">
        <v>38</v>
      </c>
      <c r="B16" s="29">
        <v>0.5</v>
      </c>
      <c r="C16" s="30" t="str">
        <f t="shared" ref="C16:N16" si="11">C5*$B$16</f>
        <v>$250</v>
      </c>
      <c r="D16" s="30" t="str">
        <f t="shared" si="11"/>
        <v>$275</v>
      </c>
      <c r="E16" s="30" t="str">
        <f t="shared" si="11"/>
        <v>$303</v>
      </c>
      <c r="F16" s="30" t="str">
        <f t="shared" si="11"/>
        <v>$333</v>
      </c>
      <c r="G16" s="30" t="str">
        <f t="shared" si="11"/>
        <v>$383</v>
      </c>
      <c r="H16" s="30" t="str">
        <f t="shared" si="11"/>
        <v>$440</v>
      </c>
      <c r="I16" s="30" t="str">
        <f t="shared" si="11"/>
        <v>$506</v>
      </c>
      <c r="J16" s="30" t="str">
        <f t="shared" si="11"/>
        <v>$582</v>
      </c>
      <c r="K16" s="30" t="str">
        <f t="shared" si="11"/>
        <v>$669</v>
      </c>
      <c r="L16" s="30" t="str">
        <f t="shared" si="11"/>
        <v>$770</v>
      </c>
      <c r="M16" s="30" t="str">
        <f t="shared" si="11"/>
        <v>$885</v>
      </c>
      <c r="N16" s="30" t="str">
        <f t="shared" si="11"/>
        <v>$1,018</v>
      </c>
      <c r="O16" s="31" t="str">
        <f>SUM(C16:N16)</f>
        <v>$6,413</v>
      </c>
      <c r="P16" s="32">
        <v>0.25</v>
      </c>
      <c r="Q16" s="30" t="str">
        <f t="shared" ref="Q16:AB16" si="12">Q5*$P$16</f>
        <v>$611</v>
      </c>
      <c r="R16" s="30" t="str">
        <f t="shared" si="12"/>
        <v>$733</v>
      </c>
      <c r="S16" s="30" t="str">
        <f t="shared" si="12"/>
        <v>$879</v>
      </c>
      <c r="T16" s="30" t="str">
        <f t="shared" si="12"/>
        <v>$1,055</v>
      </c>
      <c r="U16" s="30" t="str">
        <f t="shared" si="12"/>
        <v>$1,266</v>
      </c>
      <c r="V16" s="30" t="str">
        <f t="shared" si="12"/>
        <v>$1,520</v>
      </c>
      <c r="W16" s="30" t="str">
        <f t="shared" si="12"/>
        <v>$1,824</v>
      </c>
      <c r="X16" s="30" t="str">
        <f t="shared" si="12"/>
        <v>$2,188</v>
      </c>
      <c r="Y16" s="30" t="str">
        <f t="shared" si="12"/>
        <v>$2,626</v>
      </c>
      <c r="Z16" s="30" t="str">
        <f t="shared" si="12"/>
        <v>$3,151</v>
      </c>
      <c r="AA16" s="30" t="str">
        <f t="shared" si="12"/>
        <v>$3,782</v>
      </c>
      <c r="AB16" s="30" t="str">
        <f t="shared" si="12"/>
        <v>$4,538</v>
      </c>
      <c r="AC16" s="31" t="str">
        <f>SUM(Q16:AB16)</f>
        <v>$24,173</v>
      </c>
    </row>
    <row r="17" ht="15.75" customHeight="1">
      <c r="A17" s="26"/>
      <c r="B17" s="15"/>
      <c r="C17" s="33"/>
      <c r="D17" s="33"/>
      <c r="E17" s="33"/>
      <c r="F17" s="33"/>
      <c r="G17" s="33"/>
      <c r="H17" s="33"/>
      <c r="I17" s="34"/>
      <c r="J17" s="33"/>
      <c r="K17" s="33"/>
      <c r="L17" s="33"/>
      <c r="M17" s="33"/>
      <c r="N17" s="34"/>
      <c r="O17" s="35"/>
      <c r="P17" s="19"/>
      <c r="Q17" s="33"/>
      <c r="R17" s="33"/>
      <c r="S17" s="33"/>
      <c r="T17" s="33"/>
      <c r="U17" s="33"/>
      <c r="V17" s="33"/>
      <c r="W17" s="34"/>
      <c r="X17" s="34"/>
      <c r="Y17" s="34"/>
      <c r="Z17" s="34"/>
      <c r="AA17" s="34"/>
      <c r="AB17" s="34"/>
      <c r="AC17" s="35"/>
    </row>
    <row r="18" ht="15.75" customHeight="1">
      <c r="A18" s="36" t="s">
        <v>36</v>
      </c>
      <c r="B18" s="15"/>
      <c r="C18" s="37" t="str">
        <f t="shared" ref="C18:N18" si="13">C16</f>
        <v>$250</v>
      </c>
      <c r="D18" s="37" t="str">
        <f t="shared" si="13"/>
        <v>$275</v>
      </c>
      <c r="E18" s="37" t="str">
        <f t="shared" si="13"/>
        <v>$303</v>
      </c>
      <c r="F18" s="37" t="str">
        <f t="shared" si="13"/>
        <v>$333</v>
      </c>
      <c r="G18" s="37" t="str">
        <f t="shared" si="13"/>
        <v>$383</v>
      </c>
      <c r="H18" s="37" t="str">
        <f t="shared" si="13"/>
        <v>$440</v>
      </c>
      <c r="I18" s="38" t="str">
        <f t="shared" si="13"/>
        <v>$506</v>
      </c>
      <c r="J18" s="37" t="str">
        <f t="shared" si="13"/>
        <v>$582</v>
      </c>
      <c r="K18" s="37" t="str">
        <f t="shared" si="13"/>
        <v>$669</v>
      </c>
      <c r="L18" s="37" t="str">
        <f t="shared" si="13"/>
        <v>$770</v>
      </c>
      <c r="M18" s="37" t="str">
        <f t="shared" si="13"/>
        <v>$885</v>
      </c>
      <c r="N18" s="38" t="str">
        <f t="shared" si="13"/>
        <v>$1,018</v>
      </c>
      <c r="O18" s="39" t="str">
        <f>SUM(C18:N18)</f>
        <v>$6,413</v>
      </c>
      <c r="P18" s="19"/>
      <c r="Q18" s="37" t="str">
        <f t="shared" ref="Q18:AB18" si="14">Q16</f>
        <v>$611</v>
      </c>
      <c r="R18" s="37" t="str">
        <f t="shared" si="14"/>
        <v>$733</v>
      </c>
      <c r="S18" s="37" t="str">
        <f t="shared" si="14"/>
        <v>$879</v>
      </c>
      <c r="T18" s="37" t="str">
        <f t="shared" si="14"/>
        <v>$1,055</v>
      </c>
      <c r="U18" s="37" t="str">
        <f t="shared" si="14"/>
        <v>$1,266</v>
      </c>
      <c r="V18" s="37" t="str">
        <f t="shared" si="14"/>
        <v>$1,520</v>
      </c>
      <c r="W18" s="38" t="str">
        <f t="shared" si="14"/>
        <v>$1,824</v>
      </c>
      <c r="X18" s="38" t="str">
        <f t="shared" si="14"/>
        <v>$2,188</v>
      </c>
      <c r="Y18" s="38" t="str">
        <f t="shared" si="14"/>
        <v>$2,626</v>
      </c>
      <c r="Z18" s="38" t="str">
        <f t="shared" si="14"/>
        <v>$3,151</v>
      </c>
      <c r="AA18" s="38" t="str">
        <f t="shared" si="14"/>
        <v>$3,782</v>
      </c>
      <c r="AB18" s="38" t="str">
        <f t="shared" si="14"/>
        <v>$4,538</v>
      </c>
      <c r="AC18" s="39" t="str">
        <f>SUM(Q18:AB18)</f>
        <v>$24,173</v>
      </c>
    </row>
    <row r="19" ht="15.75" customHeight="1">
      <c r="A19" s="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8"/>
      <c r="P19" s="19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8"/>
    </row>
    <row r="20" ht="15.75" customHeight="1">
      <c r="A20" s="7" t="s">
        <v>39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27" t="s">
        <v>33</v>
      </c>
      <c r="P20" s="28" t="s">
        <v>2</v>
      </c>
      <c r="Q20" s="8" t="s">
        <v>15</v>
      </c>
      <c r="R20" s="8" t="s">
        <v>16</v>
      </c>
      <c r="S20" s="8" t="s">
        <v>17</v>
      </c>
      <c r="T20" s="8" t="s">
        <v>18</v>
      </c>
      <c r="U20" s="8" t="s">
        <v>19</v>
      </c>
      <c r="V20" s="8" t="s">
        <v>20</v>
      </c>
      <c r="W20" s="8" t="s">
        <v>21</v>
      </c>
      <c r="X20" s="8" t="s">
        <v>22</v>
      </c>
      <c r="Y20" s="8" t="s">
        <v>23</v>
      </c>
      <c r="Z20" s="8" t="s">
        <v>24</v>
      </c>
      <c r="AA20" s="8" t="s">
        <v>25</v>
      </c>
      <c r="AB20" s="8" t="s">
        <v>26</v>
      </c>
      <c r="AC20" s="27" t="s">
        <v>34</v>
      </c>
    </row>
    <row r="21" ht="15.75" customHeight="1">
      <c r="A21" s="40" t="s">
        <v>40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/>
      <c r="P21" s="42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41"/>
    </row>
    <row r="22" ht="15.75" customHeight="1">
      <c r="A22" s="10" t="s">
        <v>41</v>
      </c>
      <c r="B22" s="43">
        <v>0.0</v>
      </c>
      <c r="C22" s="33" t="str">
        <f t="shared" ref="C22:N22" si="15">$B22/12</f>
        <v>$0</v>
      </c>
      <c r="D22" s="33" t="str">
        <f t="shared" si="15"/>
        <v>$0</v>
      </c>
      <c r="E22" s="33" t="str">
        <f t="shared" si="15"/>
        <v>$0</v>
      </c>
      <c r="F22" s="33" t="str">
        <f t="shared" si="15"/>
        <v>$0</v>
      </c>
      <c r="G22" s="33" t="str">
        <f t="shared" si="15"/>
        <v>$0</v>
      </c>
      <c r="H22" s="33" t="str">
        <f t="shared" si="15"/>
        <v>$0</v>
      </c>
      <c r="I22" s="33" t="str">
        <f t="shared" si="15"/>
        <v>$0</v>
      </c>
      <c r="J22" s="33" t="str">
        <f t="shared" si="15"/>
        <v>$0</v>
      </c>
      <c r="K22" s="33" t="str">
        <f t="shared" si="15"/>
        <v>$0</v>
      </c>
      <c r="L22" s="33" t="str">
        <f t="shared" si="15"/>
        <v>$0</v>
      </c>
      <c r="M22" s="33" t="str">
        <f t="shared" si="15"/>
        <v>$0</v>
      </c>
      <c r="N22" s="33" t="str">
        <f t="shared" si="15"/>
        <v>$0</v>
      </c>
      <c r="O22" s="44" t="str">
        <f t="shared" ref="O22:O26" si="18">SUM(C22:N22)</f>
        <v>$0</v>
      </c>
      <c r="P22" s="45">
        <v>24000.0</v>
      </c>
      <c r="Q22" s="33" t="str">
        <f t="shared" ref="Q22:AB22" si="16">$P22/12</f>
        <v>$2,000</v>
      </c>
      <c r="R22" s="33" t="str">
        <f t="shared" si="16"/>
        <v>$2,000</v>
      </c>
      <c r="S22" s="33" t="str">
        <f t="shared" si="16"/>
        <v>$2,000</v>
      </c>
      <c r="T22" s="33" t="str">
        <f t="shared" si="16"/>
        <v>$2,000</v>
      </c>
      <c r="U22" s="33" t="str">
        <f t="shared" si="16"/>
        <v>$2,000</v>
      </c>
      <c r="V22" s="33" t="str">
        <f t="shared" si="16"/>
        <v>$2,000</v>
      </c>
      <c r="W22" s="33" t="str">
        <f t="shared" si="16"/>
        <v>$2,000</v>
      </c>
      <c r="X22" s="33" t="str">
        <f t="shared" si="16"/>
        <v>$2,000</v>
      </c>
      <c r="Y22" s="33" t="str">
        <f t="shared" si="16"/>
        <v>$2,000</v>
      </c>
      <c r="Z22" s="33" t="str">
        <f t="shared" si="16"/>
        <v>$2,000</v>
      </c>
      <c r="AA22" s="33" t="str">
        <f t="shared" si="16"/>
        <v>$2,000</v>
      </c>
      <c r="AB22" s="33" t="str">
        <f t="shared" si="16"/>
        <v>$2,000</v>
      </c>
      <c r="AC22" s="44" t="str">
        <f t="shared" ref="AC22:AC26" si="20">SUM(Q22:AB22)</f>
        <v>$24,000</v>
      </c>
    </row>
    <row r="23" ht="15.75" customHeight="1">
      <c r="A23" s="10" t="s">
        <v>41</v>
      </c>
      <c r="B23" s="43">
        <v>0.0</v>
      </c>
      <c r="C23" s="33" t="str">
        <f t="shared" ref="C23:N23" si="17">$B23/12</f>
        <v>$0</v>
      </c>
      <c r="D23" s="33" t="str">
        <f t="shared" si="17"/>
        <v>$0</v>
      </c>
      <c r="E23" s="33" t="str">
        <f t="shared" si="17"/>
        <v>$0</v>
      </c>
      <c r="F23" s="33" t="str">
        <f t="shared" si="17"/>
        <v>$0</v>
      </c>
      <c r="G23" s="33" t="str">
        <f t="shared" si="17"/>
        <v>$0</v>
      </c>
      <c r="H23" s="33" t="str">
        <f t="shared" si="17"/>
        <v>$0</v>
      </c>
      <c r="I23" s="33" t="str">
        <f t="shared" si="17"/>
        <v>$0</v>
      </c>
      <c r="J23" s="33" t="str">
        <f t="shared" si="17"/>
        <v>$0</v>
      </c>
      <c r="K23" s="33" t="str">
        <f t="shared" si="17"/>
        <v>$0</v>
      </c>
      <c r="L23" s="33" t="str">
        <f t="shared" si="17"/>
        <v>$0</v>
      </c>
      <c r="M23" s="33" t="str">
        <f t="shared" si="17"/>
        <v>$0</v>
      </c>
      <c r="N23" s="33" t="str">
        <f t="shared" si="17"/>
        <v>$0</v>
      </c>
      <c r="O23" s="44" t="str">
        <f t="shared" si="18"/>
        <v>$0</v>
      </c>
      <c r="P23" s="45">
        <v>24000.0</v>
      </c>
      <c r="Q23" s="33" t="str">
        <f t="shared" ref="Q23:AB23" si="19">$P23/12</f>
        <v>$2,000</v>
      </c>
      <c r="R23" s="33" t="str">
        <f t="shared" si="19"/>
        <v>$2,000</v>
      </c>
      <c r="S23" s="33" t="str">
        <f t="shared" si="19"/>
        <v>$2,000</v>
      </c>
      <c r="T23" s="33" t="str">
        <f t="shared" si="19"/>
        <v>$2,000</v>
      </c>
      <c r="U23" s="33" t="str">
        <f t="shared" si="19"/>
        <v>$2,000</v>
      </c>
      <c r="V23" s="33" t="str">
        <f t="shared" si="19"/>
        <v>$2,000</v>
      </c>
      <c r="W23" s="33" t="str">
        <f t="shared" si="19"/>
        <v>$2,000</v>
      </c>
      <c r="X23" s="33" t="str">
        <f t="shared" si="19"/>
        <v>$2,000</v>
      </c>
      <c r="Y23" s="33" t="str">
        <f t="shared" si="19"/>
        <v>$2,000</v>
      </c>
      <c r="Z23" s="33" t="str">
        <f t="shared" si="19"/>
        <v>$2,000</v>
      </c>
      <c r="AA23" s="33" t="str">
        <f t="shared" si="19"/>
        <v>$2,000</v>
      </c>
      <c r="AB23" s="33" t="str">
        <f t="shared" si="19"/>
        <v>$2,000</v>
      </c>
      <c r="AC23" s="44" t="str">
        <f t="shared" si="20"/>
        <v>$24,000</v>
      </c>
    </row>
    <row r="24" ht="15.75" customHeight="1">
      <c r="A24" s="10" t="s">
        <v>42</v>
      </c>
      <c r="B24" s="43">
        <v>35000.0</v>
      </c>
      <c r="C24" s="33"/>
      <c r="D24" s="33"/>
      <c r="E24" s="33" t="str">
        <f t="shared" ref="E24:N24" si="21">$B24/12</f>
        <v>$2,917</v>
      </c>
      <c r="F24" s="33" t="str">
        <f t="shared" si="21"/>
        <v>$2,917</v>
      </c>
      <c r="G24" s="33" t="str">
        <f t="shared" si="21"/>
        <v>$2,917</v>
      </c>
      <c r="H24" s="33" t="str">
        <f t="shared" si="21"/>
        <v>$2,917</v>
      </c>
      <c r="I24" s="33" t="str">
        <f t="shared" si="21"/>
        <v>$2,917</v>
      </c>
      <c r="J24" s="33" t="str">
        <f t="shared" si="21"/>
        <v>$2,917</v>
      </c>
      <c r="K24" s="33" t="str">
        <f t="shared" si="21"/>
        <v>$2,917</v>
      </c>
      <c r="L24" s="33" t="str">
        <f t="shared" si="21"/>
        <v>$2,917</v>
      </c>
      <c r="M24" s="33" t="str">
        <f t="shared" si="21"/>
        <v>$2,917</v>
      </c>
      <c r="N24" s="33" t="str">
        <f t="shared" si="21"/>
        <v>$2,917</v>
      </c>
      <c r="O24" s="44" t="str">
        <f t="shared" si="18"/>
        <v>$29,167</v>
      </c>
      <c r="P24" s="45">
        <v>45000.0</v>
      </c>
      <c r="Q24" s="33" t="str">
        <f t="shared" ref="Q24:AB24" si="22">$P24/12</f>
        <v>$3,750</v>
      </c>
      <c r="R24" s="33" t="str">
        <f t="shared" si="22"/>
        <v>$3,750</v>
      </c>
      <c r="S24" s="33" t="str">
        <f t="shared" si="22"/>
        <v>$3,750</v>
      </c>
      <c r="T24" s="33" t="str">
        <f t="shared" si="22"/>
        <v>$3,750</v>
      </c>
      <c r="U24" s="33" t="str">
        <f t="shared" si="22"/>
        <v>$3,750</v>
      </c>
      <c r="V24" s="33" t="str">
        <f t="shared" si="22"/>
        <v>$3,750</v>
      </c>
      <c r="W24" s="33" t="str">
        <f t="shared" si="22"/>
        <v>$3,750</v>
      </c>
      <c r="X24" s="33" t="str">
        <f t="shared" si="22"/>
        <v>$3,750</v>
      </c>
      <c r="Y24" s="33" t="str">
        <f t="shared" si="22"/>
        <v>$3,750</v>
      </c>
      <c r="Z24" s="33" t="str">
        <f t="shared" si="22"/>
        <v>$3,750</v>
      </c>
      <c r="AA24" s="33" t="str">
        <f t="shared" si="22"/>
        <v>$3,750</v>
      </c>
      <c r="AB24" s="33" t="str">
        <f t="shared" si="22"/>
        <v>$3,750</v>
      </c>
      <c r="AC24" s="44" t="str">
        <f t="shared" si="20"/>
        <v>$45,000</v>
      </c>
    </row>
    <row r="25" ht="15.75" customHeight="1">
      <c r="A25" s="10" t="s">
        <v>42</v>
      </c>
      <c r="B25" s="43">
        <v>35000.0</v>
      </c>
      <c r="C25" s="33"/>
      <c r="D25" s="33"/>
      <c r="E25" s="33"/>
      <c r="F25" s="33"/>
      <c r="G25" s="33" t="str">
        <f t="shared" ref="G25:N25" si="23">$B25/12</f>
        <v>$2,917</v>
      </c>
      <c r="H25" s="33" t="str">
        <f t="shared" si="23"/>
        <v>$2,917</v>
      </c>
      <c r="I25" s="33" t="str">
        <f t="shared" si="23"/>
        <v>$2,917</v>
      </c>
      <c r="J25" s="33" t="str">
        <f t="shared" si="23"/>
        <v>$2,917</v>
      </c>
      <c r="K25" s="33" t="str">
        <f t="shared" si="23"/>
        <v>$2,917</v>
      </c>
      <c r="L25" s="33" t="str">
        <f t="shared" si="23"/>
        <v>$2,917</v>
      </c>
      <c r="M25" s="33" t="str">
        <f t="shared" si="23"/>
        <v>$2,917</v>
      </c>
      <c r="N25" s="33" t="str">
        <f t="shared" si="23"/>
        <v>$2,917</v>
      </c>
      <c r="O25" s="44" t="str">
        <f t="shared" si="18"/>
        <v>$23,333</v>
      </c>
      <c r="P25" s="45">
        <v>45000.0</v>
      </c>
      <c r="Q25" s="33" t="str">
        <f t="shared" ref="Q25:AB25" si="24">$P25/12</f>
        <v>$3,750</v>
      </c>
      <c r="R25" s="33" t="str">
        <f t="shared" si="24"/>
        <v>$3,750</v>
      </c>
      <c r="S25" s="33" t="str">
        <f t="shared" si="24"/>
        <v>$3,750</v>
      </c>
      <c r="T25" s="33" t="str">
        <f t="shared" si="24"/>
        <v>$3,750</v>
      </c>
      <c r="U25" s="33" t="str">
        <f t="shared" si="24"/>
        <v>$3,750</v>
      </c>
      <c r="V25" s="33" t="str">
        <f t="shared" si="24"/>
        <v>$3,750</v>
      </c>
      <c r="W25" s="33" t="str">
        <f t="shared" si="24"/>
        <v>$3,750</v>
      </c>
      <c r="X25" s="33" t="str">
        <f t="shared" si="24"/>
        <v>$3,750</v>
      </c>
      <c r="Y25" s="33" t="str">
        <f t="shared" si="24"/>
        <v>$3,750</v>
      </c>
      <c r="Z25" s="33" t="str">
        <f t="shared" si="24"/>
        <v>$3,750</v>
      </c>
      <c r="AA25" s="33" t="str">
        <f t="shared" si="24"/>
        <v>$3,750</v>
      </c>
      <c r="AB25" s="33" t="str">
        <f t="shared" si="24"/>
        <v>$3,750</v>
      </c>
      <c r="AC25" s="44" t="str">
        <f t="shared" si="20"/>
        <v>$45,000</v>
      </c>
    </row>
    <row r="26" ht="15.75" customHeight="1">
      <c r="A26" s="10" t="s">
        <v>43</v>
      </c>
      <c r="B26" s="43">
        <v>15000.0</v>
      </c>
      <c r="C26" s="33" t="str">
        <f t="shared" ref="C26:N26" si="25">$B26/12</f>
        <v>$1,250</v>
      </c>
      <c r="D26" s="33" t="str">
        <f t="shared" si="25"/>
        <v>$1,250</v>
      </c>
      <c r="E26" s="33" t="str">
        <f t="shared" si="25"/>
        <v>$1,250</v>
      </c>
      <c r="F26" s="33" t="str">
        <f t="shared" si="25"/>
        <v>$1,250</v>
      </c>
      <c r="G26" s="33" t="str">
        <f t="shared" si="25"/>
        <v>$1,250</v>
      </c>
      <c r="H26" s="33" t="str">
        <f t="shared" si="25"/>
        <v>$1,250</v>
      </c>
      <c r="I26" s="33" t="str">
        <f t="shared" si="25"/>
        <v>$1,250</v>
      </c>
      <c r="J26" s="33" t="str">
        <f t="shared" si="25"/>
        <v>$1,250</v>
      </c>
      <c r="K26" s="33" t="str">
        <f t="shared" si="25"/>
        <v>$1,250</v>
      </c>
      <c r="L26" s="33" t="str">
        <f t="shared" si="25"/>
        <v>$1,250</v>
      </c>
      <c r="M26" s="33" t="str">
        <f t="shared" si="25"/>
        <v>$1,250</v>
      </c>
      <c r="N26" s="33" t="str">
        <f t="shared" si="25"/>
        <v>$1,250</v>
      </c>
      <c r="O26" s="44" t="str">
        <f t="shared" si="18"/>
        <v>$15,000</v>
      </c>
      <c r="P26" s="45">
        <v>15000.0</v>
      </c>
      <c r="Q26" s="33" t="str">
        <f t="shared" ref="Q26:AB26" si="26">$P26/12</f>
        <v>$1,250</v>
      </c>
      <c r="R26" s="33" t="str">
        <f t="shared" si="26"/>
        <v>$1,250</v>
      </c>
      <c r="S26" s="33" t="str">
        <f t="shared" si="26"/>
        <v>$1,250</v>
      </c>
      <c r="T26" s="33" t="str">
        <f t="shared" si="26"/>
        <v>$1,250</v>
      </c>
      <c r="U26" s="33" t="str">
        <f t="shared" si="26"/>
        <v>$1,250</v>
      </c>
      <c r="V26" s="33" t="str">
        <f t="shared" si="26"/>
        <v>$1,250</v>
      </c>
      <c r="W26" s="33" t="str">
        <f t="shared" si="26"/>
        <v>$1,250</v>
      </c>
      <c r="X26" s="33" t="str">
        <f t="shared" si="26"/>
        <v>$1,250</v>
      </c>
      <c r="Y26" s="33" t="str">
        <f t="shared" si="26"/>
        <v>$1,250</v>
      </c>
      <c r="Z26" s="33" t="str">
        <f t="shared" si="26"/>
        <v>$1,250</v>
      </c>
      <c r="AA26" s="33" t="str">
        <f t="shared" si="26"/>
        <v>$1,250</v>
      </c>
      <c r="AB26" s="33" t="str">
        <f t="shared" si="26"/>
        <v>$1,250</v>
      </c>
      <c r="AC26" s="44" t="str">
        <f t="shared" si="20"/>
        <v>$15,000</v>
      </c>
    </row>
    <row r="27" ht="15.75" customHeight="1">
      <c r="A27" s="40" t="s">
        <v>44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4"/>
      <c r="P27" s="46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44"/>
    </row>
    <row r="28" ht="15.75" customHeight="1">
      <c r="A28" s="47" t="s">
        <v>45</v>
      </c>
      <c r="B28" s="43">
        <v>500.0</v>
      </c>
      <c r="C28" s="33"/>
      <c r="D28" s="33"/>
      <c r="E28" s="33"/>
      <c r="F28" s="33" t="str">
        <f t="shared" ref="F28:N28" si="27">$B28</f>
        <v>$500</v>
      </c>
      <c r="G28" s="33" t="str">
        <f t="shared" si="27"/>
        <v>$500</v>
      </c>
      <c r="H28" s="33" t="str">
        <f t="shared" si="27"/>
        <v>$500</v>
      </c>
      <c r="I28" s="33" t="str">
        <f t="shared" si="27"/>
        <v>$500</v>
      </c>
      <c r="J28" s="33" t="str">
        <f t="shared" si="27"/>
        <v>$500</v>
      </c>
      <c r="K28" s="33" t="str">
        <f t="shared" si="27"/>
        <v>$500</v>
      </c>
      <c r="L28" s="33" t="str">
        <f t="shared" si="27"/>
        <v>$500</v>
      </c>
      <c r="M28" s="33" t="str">
        <f t="shared" si="27"/>
        <v>$500</v>
      </c>
      <c r="N28" s="33" t="str">
        <f t="shared" si="27"/>
        <v>$500</v>
      </c>
      <c r="O28" s="44" t="str">
        <f t="shared" ref="O28:O33" si="30">SUM(C28:N28)</f>
        <v>$4,500</v>
      </c>
      <c r="P28" s="45">
        <v>500.0</v>
      </c>
      <c r="Q28" s="33" t="str">
        <f t="shared" ref="Q28:AB28" si="28">$P28</f>
        <v>$500</v>
      </c>
      <c r="R28" s="33" t="str">
        <f t="shared" si="28"/>
        <v>$500</v>
      </c>
      <c r="S28" s="33" t="str">
        <f t="shared" si="28"/>
        <v>$500</v>
      </c>
      <c r="T28" s="33" t="str">
        <f t="shared" si="28"/>
        <v>$500</v>
      </c>
      <c r="U28" s="33" t="str">
        <f t="shared" si="28"/>
        <v>$500</v>
      </c>
      <c r="V28" s="33" t="str">
        <f t="shared" si="28"/>
        <v>$500</v>
      </c>
      <c r="W28" s="33" t="str">
        <f t="shared" si="28"/>
        <v>$500</v>
      </c>
      <c r="X28" s="33" t="str">
        <f t="shared" si="28"/>
        <v>$500</v>
      </c>
      <c r="Y28" s="33" t="str">
        <f t="shared" si="28"/>
        <v>$500</v>
      </c>
      <c r="Z28" s="33" t="str">
        <f t="shared" si="28"/>
        <v>$500</v>
      </c>
      <c r="AA28" s="33" t="str">
        <f t="shared" si="28"/>
        <v>$500</v>
      </c>
      <c r="AB28" s="33" t="str">
        <f t="shared" si="28"/>
        <v>$500</v>
      </c>
      <c r="AC28" s="44" t="str">
        <f t="shared" ref="AC28:AC33" si="32">SUM(Q28:AB28)</f>
        <v>$6,000</v>
      </c>
    </row>
    <row r="29" ht="15.75" customHeight="1">
      <c r="A29" s="47" t="s">
        <v>46</v>
      </c>
      <c r="B29" s="43">
        <v>250.0</v>
      </c>
      <c r="C29" s="33"/>
      <c r="D29" s="33"/>
      <c r="E29" s="33"/>
      <c r="F29" s="33" t="str">
        <f t="shared" ref="F29:N29" si="29">$B29</f>
        <v>$250</v>
      </c>
      <c r="G29" s="33" t="str">
        <f t="shared" si="29"/>
        <v>$250</v>
      </c>
      <c r="H29" s="33" t="str">
        <f t="shared" si="29"/>
        <v>$250</v>
      </c>
      <c r="I29" s="33" t="str">
        <f t="shared" si="29"/>
        <v>$250</v>
      </c>
      <c r="J29" s="33" t="str">
        <f t="shared" si="29"/>
        <v>$250</v>
      </c>
      <c r="K29" s="33" t="str">
        <f t="shared" si="29"/>
        <v>$250</v>
      </c>
      <c r="L29" s="33" t="str">
        <f t="shared" si="29"/>
        <v>$250</v>
      </c>
      <c r="M29" s="33" t="str">
        <f t="shared" si="29"/>
        <v>$250</v>
      </c>
      <c r="N29" s="33" t="str">
        <f t="shared" si="29"/>
        <v>$250</v>
      </c>
      <c r="O29" s="44" t="str">
        <f t="shared" si="30"/>
        <v>$2,250</v>
      </c>
      <c r="P29" s="45">
        <v>500.0</v>
      </c>
      <c r="Q29" s="33" t="str">
        <f t="shared" ref="Q29:AB29" si="31">$P29</f>
        <v>$500</v>
      </c>
      <c r="R29" s="33" t="str">
        <f t="shared" si="31"/>
        <v>$500</v>
      </c>
      <c r="S29" s="33" t="str">
        <f t="shared" si="31"/>
        <v>$500</v>
      </c>
      <c r="T29" s="33" t="str">
        <f t="shared" si="31"/>
        <v>$500</v>
      </c>
      <c r="U29" s="33" t="str">
        <f t="shared" si="31"/>
        <v>$500</v>
      </c>
      <c r="V29" s="33" t="str">
        <f t="shared" si="31"/>
        <v>$500</v>
      </c>
      <c r="W29" s="33" t="str">
        <f t="shared" si="31"/>
        <v>$500</v>
      </c>
      <c r="X29" s="33" t="str">
        <f t="shared" si="31"/>
        <v>$500</v>
      </c>
      <c r="Y29" s="33" t="str">
        <f t="shared" si="31"/>
        <v>$500</v>
      </c>
      <c r="Z29" s="33" t="str">
        <f t="shared" si="31"/>
        <v>$500</v>
      </c>
      <c r="AA29" s="33" t="str">
        <f t="shared" si="31"/>
        <v>$500</v>
      </c>
      <c r="AB29" s="33" t="str">
        <f t="shared" si="31"/>
        <v>$500</v>
      </c>
      <c r="AC29" s="44" t="str">
        <f t="shared" si="32"/>
        <v>$6,000</v>
      </c>
    </row>
    <row r="30" ht="15.75" customHeight="1">
      <c r="A30" s="47" t="s">
        <v>47</v>
      </c>
      <c r="B30" s="43">
        <v>0.0</v>
      </c>
      <c r="C30" s="33"/>
      <c r="D30" s="33"/>
      <c r="E30" s="33"/>
      <c r="F30" s="33" t="str">
        <f t="shared" ref="F30:N30" si="33">$B30</f>
        <v>$0</v>
      </c>
      <c r="G30" s="33" t="str">
        <f t="shared" si="33"/>
        <v>$0</v>
      </c>
      <c r="H30" s="33" t="str">
        <f t="shared" si="33"/>
        <v>$0</v>
      </c>
      <c r="I30" s="33" t="str">
        <f t="shared" si="33"/>
        <v>$0</v>
      </c>
      <c r="J30" s="33" t="str">
        <f t="shared" si="33"/>
        <v>$0</v>
      </c>
      <c r="K30" s="33" t="str">
        <f t="shared" si="33"/>
        <v>$0</v>
      </c>
      <c r="L30" s="33" t="str">
        <f t="shared" si="33"/>
        <v>$0</v>
      </c>
      <c r="M30" s="33" t="str">
        <f t="shared" si="33"/>
        <v>$0</v>
      </c>
      <c r="N30" s="33" t="str">
        <f t="shared" si="33"/>
        <v>$0</v>
      </c>
      <c r="O30" s="44" t="str">
        <f t="shared" si="30"/>
        <v>$0</v>
      </c>
      <c r="P30" s="45">
        <v>150.0</v>
      </c>
      <c r="Q30" s="33" t="str">
        <f t="shared" ref="Q30:AB30" si="34">$P30</f>
        <v>$150</v>
      </c>
      <c r="R30" s="33" t="str">
        <f t="shared" si="34"/>
        <v>$150</v>
      </c>
      <c r="S30" s="33" t="str">
        <f t="shared" si="34"/>
        <v>$150</v>
      </c>
      <c r="T30" s="33" t="str">
        <f t="shared" si="34"/>
        <v>$150</v>
      </c>
      <c r="U30" s="33" t="str">
        <f t="shared" si="34"/>
        <v>$150</v>
      </c>
      <c r="V30" s="33" t="str">
        <f t="shared" si="34"/>
        <v>$150</v>
      </c>
      <c r="W30" s="33" t="str">
        <f t="shared" si="34"/>
        <v>$150</v>
      </c>
      <c r="X30" s="33" t="str">
        <f t="shared" si="34"/>
        <v>$150</v>
      </c>
      <c r="Y30" s="33" t="str">
        <f t="shared" si="34"/>
        <v>$150</v>
      </c>
      <c r="Z30" s="33" t="str">
        <f t="shared" si="34"/>
        <v>$150</v>
      </c>
      <c r="AA30" s="33" t="str">
        <f t="shared" si="34"/>
        <v>$150</v>
      </c>
      <c r="AB30" s="33" t="str">
        <f t="shared" si="34"/>
        <v>$150</v>
      </c>
      <c r="AC30" s="44" t="str">
        <f t="shared" si="32"/>
        <v>$1,800</v>
      </c>
    </row>
    <row r="31" ht="15.75" customHeight="1">
      <c r="A31" s="47" t="s">
        <v>48</v>
      </c>
      <c r="B31" s="43">
        <v>150.0</v>
      </c>
      <c r="C31" s="33"/>
      <c r="D31" s="33"/>
      <c r="E31" s="33"/>
      <c r="F31" s="33" t="str">
        <f t="shared" ref="F31:N31" si="35">$B31</f>
        <v>$150</v>
      </c>
      <c r="G31" s="33" t="str">
        <f t="shared" si="35"/>
        <v>$150</v>
      </c>
      <c r="H31" s="33" t="str">
        <f t="shared" si="35"/>
        <v>$150</v>
      </c>
      <c r="I31" s="33" t="str">
        <f t="shared" si="35"/>
        <v>$150</v>
      </c>
      <c r="J31" s="33" t="str">
        <f t="shared" si="35"/>
        <v>$150</v>
      </c>
      <c r="K31" s="33" t="str">
        <f t="shared" si="35"/>
        <v>$150</v>
      </c>
      <c r="L31" s="33" t="str">
        <f t="shared" si="35"/>
        <v>$150</v>
      </c>
      <c r="M31" s="33" t="str">
        <f t="shared" si="35"/>
        <v>$150</v>
      </c>
      <c r="N31" s="33" t="str">
        <f t="shared" si="35"/>
        <v>$150</v>
      </c>
      <c r="O31" s="44" t="str">
        <f t="shared" si="30"/>
        <v>$1,350</v>
      </c>
      <c r="P31" s="45">
        <v>150.0</v>
      </c>
      <c r="Q31" s="33" t="str">
        <f t="shared" ref="Q31:AB31" si="36">$P31</f>
        <v>$150</v>
      </c>
      <c r="R31" s="33" t="str">
        <f t="shared" si="36"/>
        <v>$150</v>
      </c>
      <c r="S31" s="33" t="str">
        <f t="shared" si="36"/>
        <v>$150</v>
      </c>
      <c r="T31" s="33" t="str">
        <f t="shared" si="36"/>
        <v>$150</v>
      </c>
      <c r="U31" s="33" t="str">
        <f t="shared" si="36"/>
        <v>$150</v>
      </c>
      <c r="V31" s="33" t="str">
        <f t="shared" si="36"/>
        <v>$150</v>
      </c>
      <c r="W31" s="33" t="str">
        <f t="shared" si="36"/>
        <v>$150</v>
      </c>
      <c r="X31" s="33" t="str">
        <f t="shared" si="36"/>
        <v>$150</v>
      </c>
      <c r="Y31" s="33" t="str">
        <f t="shared" si="36"/>
        <v>$150</v>
      </c>
      <c r="Z31" s="33" t="str">
        <f t="shared" si="36"/>
        <v>$150</v>
      </c>
      <c r="AA31" s="33" t="str">
        <f t="shared" si="36"/>
        <v>$150</v>
      </c>
      <c r="AB31" s="33" t="str">
        <f t="shared" si="36"/>
        <v>$150</v>
      </c>
      <c r="AC31" s="44" t="str">
        <f t="shared" si="32"/>
        <v>$1,800</v>
      </c>
    </row>
    <row r="32" ht="15.75" customHeight="1">
      <c r="A32" s="47" t="s">
        <v>49</v>
      </c>
      <c r="B32" s="43">
        <v>150.0</v>
      </c>
      <c r="C32" s="33" t="str">
        <f t="shared" ref="C32:N32" si="37">$B32</f>
        <v>$150</v>
      </c>
      <c r="D32" s="33" t="str">
        <f t="shared" si="37"/>
        <v>$150</v>
      </c>
      <c r="E32" s="33" t="str">
        <f t="shared" si="37"/>
        <v>$150</v>
      </c>
      <c r="F32" s="33" t="str">
        <f t="shared" si="37"/>
        <v>$150</v>
      </c>
      <c r="G32" s="33" t="str">
        <f t="shared" si="37"/>
        <v>$150</v>
      </c>
      <c r="H32" s="33" t="str">
        <f t="shared" si="37"/>
        <v>$150</v>
      </c>
      <c r="I32" s="33" t="str">
        <f t="shared" si="37"/>
        <v>$150</v>
      </c>
      <c r="J32" s="33" t="str">
        <f t="shared" si="37"/>
        <v>$150</v>
      </c>
      <c r="K32" s="33" t="str">
        <f t="shared" si="37"/>
        <v>$150</v>
      </c>
      <c r="L32" s="33" t="str">
        <f t="shared" si="37"/>
        <v>$150</v>
      </c>
      <c r="M32" s="33" t="str">
        <f t="shared" si="37"/>
        <v>$150</v>
      </c>
      <c r="N32" s="33" t="str">
        <f t="shared" si="37"/>
        <v>$150</v>
      </c>
      <c r="O32" s="44" t="str">
        <f t="shared" si="30"/>
        <v>$1,800</v>
      </c>
      <c r="P32" s="45">
        <v>150.0</v>
      </c>
      <c r="Q32" s="33" t="str">
        <f t="shared" ref="Q32:AB32" si="38">$P32</f>
        <v>$150</v>
      </c>
      <c r="R32" s="33" t="str">
        <f t="shared" si="38"/>
        <v>$150</v>
      </c>
      <c r="S32" s="33" t="str">
        <f t="shared" si="38"/>
        <v>$150</v>
      </c>
      <c r="T32" s="33" t="str">
        <f t="shared" si="38"/>
        <v>$150</v>
      </c>
      <c r="U32" s="33" t="str">
        <f t="shared" si="38"/>
        <v>$150</v>
      </c>
      <c r="V32" s="33" t="str">
        <f t="shared" si="38"/>
        <v>$150</v>
      </c>
      <c r="W32" s="33" t="str">
        <f t="shared" si="38"/>
        <v>$150</v>
      </c>
      <c r="X32" s="33" t="str">
        <f t="shared" si="38"/>
        <v>$150</v>
      </c>
      <c r="Y32" s="33" t="str">
        <f t="shared" si="38"/>
        <v>$150</v>
      </c>
      <c r="Z32" s="33" t="str">
        <f t="shared" si="38"/>
        <v>$150</v>
      </c>
      <c r="AA32" s="33" t="str">
        <f t="shared" si="38"/>
        <v>$150</v>
      </c>
      <c r="AB32" s="33" t="str">
        <f t="shared" si="38"/>
        <v>$150</v>
      </c>
      <c r="AC32" s="44" t="str">
        <f t="shared" si="32"/>
        <v>$1,800</v>
      </c>
    </row>
    <row r="33" ht="15.75" customHeight="1">
      <c r="A33" s="10" t="s">
        <v>50</v>
      </c>
      <c r="B33" s="43">
        <v>500.0</v>
      </c>
      <c r="C33" s="33" t="str">
        <f t="shared" ref="C33:N33" si="39">$B33</f>
        <v>$500</v>
      </c>
      <c r="D33" s="33" t="str">
        <f t="shared" si="39"/>
        <v>$500</v>
      </c>
      <c r="E33" s="33" t="str">
        <f t="shared" si="39"/>
        <v>$500</v>
      </c>
      <c r="F33" s="33" t="str">
        <f t="shared" si="39"/>
        <v>$500</v>
      </c>
      <c r="G33" s="33" t="str">
        <f t="shared" si="39"/>
        <v>$500</v>
      </c>
      <c r="H33" s="33" t="str">
        <f t="shared" si="39"/>
        <v>$500</v>
      </c>
      <c r="I33" s="33" t="str">
        <f t="shared" si="39"/>
        <v>$500</v>
      </c>
      <c r="J33" s="33" t="str">
        <f t="shared" si="39"/>
        <v>$500</v>
      </c>
      <c r="K33" s="33" t="str">
        <f t="shared" si="39"/>
        <v>$500</v>
      </c>
      <c r="L33" s="33" t="str">
        <f t="shared" si="39"/>
        <v>$500</v>
      </c>
      <c r="M33" s="33" t="str">
        <f t="shared" si="39"/>
        <v>$500</v>
      </c>
      <c r="N33" s="33" t="str">
        <f t="shared" si="39"/>
        <v>$500</v>
      </c>
      <c r="O33" s="44" t="str">
        <f t="shared" si="30"/>
        <v>$6,000</v>
      </c>
      <c r="P33" s="45">
        <v>500.0</v>
      </c>
      <c r="Q33" s="33" t="str">
        <f t="shared" ref="Q33:AB33" si="40">$P33</f>
        <v>$500</v>
      </c>
      <c r="R33" s="33" t="str">
        <f t="shared" si="40"/>
        <v>$500</v>
      </c>
      <c r="S33" s="33" t="str">
        <f t="shared" si="40"/>
        <v>$500</v>
      </c>
      <c r="T33" s="33" t="str">
        <f t="shared" si="40"/>
        <v>$500</v>
      </c>
      <c r="U33" s="33" t="str">
        <f t="shared" si="40"/>
        <v>$500</v>
      </c>
      <c r="V33" s="33" t="str">
        <f t="shared" si="40"/>
        <v>$500</v>
      </c>
      <c r="W33" s="33" t="str">
        <f t="shared" si="40"/>
        <v>$500</v>
      </c>
      <c r="X33" s="33" t="str">
        <f t="shared" si="40"/>
        <v>$500</v>
      </c>
      <c r="Y33" s="33" t="str">
        <f t="shared" si="40"/>
        <v>$500</v>
      </c>
      <c r="Z33" s="33" t="str">
        <f t="shared" si="40"/>
        <v>$500</v>
      </c>
      <c r="AA33" s="33" t="str">
        <f t="shared" si="40"/>
        <v>$500</v>
      </c>
      <c r="AB33" s="33" t="str">
        <f t="shared" si="40"/>
        <v>$500</v>
      </c>
      <c r="AC33" s="44" t="str">
        <f t="shared" si="32"/>
        <v>$6,000</v>
      </c>
    </row>
    <row r="34" ht="15.75" customHeight="1">
      <c r="A34" s="2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5"/>
      <c r="P34" s="46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5"/>
    </row>
    <row r="35" ht="15.75" customHeight="1">
      <c r="A35" s="36" t="s">
        <v>36</v>
      </c>
      <c r="B35" s="33"/>
      <c r="C35" s="37" t="str">
        <f t="shared" ref="C35:O35" si="41">SUM(C22:C33)</f>
        <v>$1,900</v>
      </c>
      <c r="D35" s="37" t="str">
        <f t="shared" si="41"/>
        <v>$1,900</v>
      </c>
      <c r="E35" s="37" t="str">
        <f t="shared" si="41"/>
        <v>$4,817</v>
      </c>
      <c r="F35" s="37" t="str">
        <f t="shared" si="41"/>
        <v>$5,717</v>
      </c>
      <c r="G35" s="37" t="str">
        <f t="shared" si="41"/>
        <v>$8,633</v>
      </c>
      <c r="H35" s="37" t="str">
        <f t="shared" si="41"/>
        <v>$8,633</v>
      </c>
      <c r="I35" s="37" t="str">
        <f t="shared" si="41"/>
        <v>$8,633</v>
      </c>
      <c r="J35" s="37" t="str">
        <f t="shared" si="41"/>
        <v>$8,633</v>
      </c>
      <c r="K35" s="37" t="str">
        <f t="shared" si="41"/>
        <v>$8,633</v>
      </c>
      <c r="L35" s="37" t="str">
        <f t="shared" si="41"/>
        <v>$8,633</v>
      </c>
      <c r="M35" s="37" t="str">
        <f t="shared" si="41"/>
        <v>$8,633</v>
      </c>
      <c r="N35" s="37" t="str">
        <f t="shared" si="41"/>
        <v>$8,633</v>
      </c>
      <c r="O35" s="39" t="str">
        <f t="shared" si="41"/>
        <v>$83,400</v>
      </c>
      <c r="P35" s="46"/>
      <c r="Q35" s="37" t="str">
        <f t="shared" ref="Q35:AC35" si="42">SUM(Q22:Q33)</f>
        <v>$14,700</v>
      </c>
      <c r="R35" s="37" t="str">
        <f t="shared" si="42"/>
        <v>$14,700</v>
      </c>
      <c r="S35" s="37" t="str">
        <f t="shared" si="42"/>
        <v>$14,700</v>
      </c>
      <c r="T35" s="37" t="str">
        <f t="shared" si="42"/>
        <v>$14,700</v>
      </c>
      <c r="U35" s="37" t="str">
        <f t="shared" si="42"/>
        <v>$14,700</v>
      </c>
      <c r="V35" s="37" t="str">
        <f t="shared" si="42"/>
        <v>$14,700</v>
      </c>
      <c r="W35" s="37" t="str">
        <f t="shared" si="42"/>
        <v>$14,700</v>
      </c>
      <c r="X35" s="37" t="str">
        <f t="shared" si="42"/>
        <v>$14,700</v>
      </c>
      <c r="Y35" s="37" t="str">
        <f t="shared" si="42"/>
        <v>$14,700</v>
      </c>
      <c r="Z35" s="37" t="str">
        <f t="shared" si="42"/>
        <v>$14,700</v>
      </c>
      <c r="AA35" s="37" t="str">
        <f t="shared" si="42"/>
        <v>$14,700</v>
      </c>
      <c r="AB35" s="37" t="str">
        <f t="shared" si="42"/>
        <v>$14,700</v>
      </c>
      <c r="AC35" s="39" t="str">
        <f t="shared" si="42"/>
        <v>$176,400</v>
      </c>
    </row>
    <row r="36" ht="15.75" customHeight="1">
      <c r="A36" s="2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8"/>
      <c r="P36" s="46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48"/>
    </row>
    <row r="37" ht="15.75" customHeight="1">
      <c r="A37" s="26"/>
      <c r="B37" s="8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8" t="s">
        <v>8</v>
      </c>
      <c r="I37" s="8" t="s">
        <v>9</v>
      </c>
      <c r="J37" s="8" t="s">
        <v>10</v>
      </c>
      <c r="K37" s="8" t="s">
        <v>11</v>
      </c>
      <c r="L37" s="8" t="s">
        <v>12</v>
      </c>
      <c r="M37" s="8" t="s">
        <v>13</v>
      </c>
      <c r="N37" s="8" t="s">
        <v>14</v>
      </c>
      <c r="O37" s="27" t="s">
        <v>33</v>
      </c>
      <c r="P37" s="28" t="s">
        <v>2</v>
      </c>
      <c r="Q37" s="8" t="s">
        <v>15</v>
      </c>
      <c r="R37" s="8" t="s">
        <v>16</v>
      </c>
      <c r="S37" s="8" t="s">
        <v>17</v>
      </c>
      <c r="T37" s="8" t="s">
        <v>18</v>
      </c>
      <c r="U37" s="8" t="s">
        <v>19</v>
      </c>
      <c r="V37" s="8" t="s">
        <v>20</v>
      </c>
      <c r="W37" s="8" t="s">
        <v>21</v>
      </c>
      <c r="X37" s="8" t="s">
        <v>22</v>
      </c>
      <c r="Y37" s="8" t="s">
        <v>23</v>
      </c>
      <c r="Z37" s="8" t="s">
        <v>24</v>
      </c>
      <c r="AA37" s="8" t="s">
        <v>25</v>
      </c>
      <c r="AB37" s="8" t="s">
        <v>26</v>
      </c>
      <c r="AC37" s="27" t="s">
        <v>34</v>
      </c>
    </row>
    <row r="38" ht="15.75" customHeight="1">
      <c r="A38" s="7" t="s">
        <v>51</v>
      </c>
      <c r="B38" s="49"/>
      <c r="C38" s="30" t="str">
        <f t="shared" ref="C38:N38" si="43">C13-C18</f>
        <v>-$50</v>
      </c>
      <c r="D38" s="30" t="str">
        <f t="shared" si="43"/>
        <v>-$55</v>
      </c>
      <c r="E38" s="30" t="str">
        <f t="shared" si="43"/>
        <v>-$61</v>
      </c>
      <c r="F38" s="30" t="str">
        <f t="shared" si="43"/>
        <v>-$67</v>
      </c>
      <c r="G38" s="30" t="str">
        <f t="shared" si="43"/>
        <v>-$77</v>
      </c>
      <c r="H38" s="30" t="str">
        <f t="shared" si="43"/>
        <v>-$88</v>
      </c>
      <c r="I38" s="30" t="str">
        <f t="shared" si="43"/>
        <v>-$101</v>
      </c>
      <c r="J38" s="30" t="str">
        <f t="shared" si="43"/>
        <v>-$116</v>
      </c>
      <c r="K38" s="30" t="str">
        <f t="shared" si="43"/>
        <v>-$134</v>
      </c>
      <c r="L38" s="30" t="str">
        <f t="shared" si="43"/>
        <v>-$154</v>
      </c>
      <c r="M38" s="30" t="str">
        <f t="shared" si="43"/>
        <v>-$177</v>
      </c>
      <c r="N38" s="30" t="str">
        <f t="shared" si="43"/>
        <v>-$204</v>
      </c>
      <c r="O38" s="50" t="str">
        <f t="shared" ref="O38:O39" si="46">SUM(C38:N38)</f>
        <v>-$1,283</v>
      </c>
      <c r="P38" s="51"/>
      <c r="Q38" s="30" t="str">
        <f t="shared" ref="Q38:AB38" si="44">Q13-Q18</f>
        <v>$366</v>
      </c>
      <c r="R38" s="30" t="str">
        <f t="shared" si="44"/>
        <v>$440</v>
      </c>
      <c r="S38" s="30" t="str">
        <f t="shared" si="44"/>
        <v>$528</v>
      </c>
      <c r="T38" s="30" t="str">
        <f t="shared" si="44"/>
        <v>$633</v>
      </c>
      <c r="U38" s="30" t="str">
        <f t="shared" si="44"/>
        <v>$760</v>
      </c>
      <c r="V38" s="30" t="str">
        <f t="shared" si="44"/>
        <v>$912</v>
      </c>
      <c r="W38" s="30" t="str">
        <f t="shared" si="44"/>
        <v>$1,094</v>
      </c>
      <c r="X38" s="30" t="str">
        <f t="shared" si="44"/>
        <v>$1,313</v>
      </c>
      <c r="Y38" s="30" t="str">
        <f t="shared" si="44"/>
        <v>$1,576</v>
      </c>
      <c r="Z38" s="30" t="str">
        <f t="shared" si="44"/>
        <v>$1,891</v>
      </c>
      <c r="AA38" s="30" t="str">
        <f t="shared" si="44"/>
        <v>$2,269</v>
      </c>
      <c r="AB38" s="30" t="str">
        <f t="shared" si="44"/>
        <v>$2,723</v>
      </c>
      <c r="AC38" s="50" t="str">
        <f t="shared" ref="AC38:AC39" si="48">SUM(Q38:AB38)</f>
        <v>$14,504</v>
      </c>
    </row>
    <row r="39" ht="15.75" customHeight="1">
      <c r="A39" s="7" t="s">
        <v>52</v>
      </c>
      <c r="B39" s="34"/>
      <c r="C39" s="52" t="str">
        <f t="shared" ref="C39:N39" si="45">C13-(C18+C35)</f>
        <v>-$1,950</v>
      </c>
      <c r="D39" s="52" t="str">
        <f t="shared" si="45"/>
        <v>-$1,955</v>
      </c>
      <c r="E39" s="52" t="str">
        <f t="shared" si="45"/>
        <v>-$4,877</v>
      </c>
      <c r="F39" s="52" t="str">
        <f t="shared" si="45"/>
        <v>-$5,783</v>
      </c>
      <c r="G39" s="52" t="str">
        <f t="shared" si="45"/>
        <v>-$8,710</v>
      </c>
      <c r="H39" s="52" t="str">
        <f t="shared" si="45"/>
        <v>-$8,721</v>
      </c>
      <c r="I39" s="52" t="str">
        <f t="shared" si="45"/>
        <v>-$8,735</v>
      </c>
      <c r="J39" s="52" t="str">
        <f t="shared" si="45"/>
        <v>-$8,750</v>
      </c>
      <c r="K39" s="52" t="str">
        <f t="shared" si="45"/>
        <v>-$8,767</v>
      </c>
      <c r="L39" s="52" t="str">
        <f t="shared" si="45"/>
        <v>-$8,787</v>
      </c>
      <c r="M39" s="52" t="str">
        <f t="shared" si="45"/>
        <v>-$8,810</v>
      </c>
      <c r="N39" s="52" t="str">
        <f t="shared" si="45"/>
        <v>-$8,837</v>
      </c>
      <c r="O39" s="53" t="str">
        <f t="shared" si="46"/>
        <v>-$84,683</v>
      </c>
      <c r="P39" s="54"/>
      <c r="Q39" s="52" t="str">
        <f t="shared" ref="Q39:AB39" si="47">Q13-(Q18+Q35)</f>
        <v>-$14,334</v>
      </c>
      <c r="R39" s="52" t="str">
        <f t="shared" si="47"/>
        <v>-$14,260</v>
      </c>
      <c r="S39" s="52" t="str">
        <f t="shared" si="47"/>
        <v>-$14,172</v>
      </c>
      <c r="T39" s="52" t="str">
        <f t="shared" si="47"/>
        <v>-$14,067</v>
      </c>
      <c r="U39" s="52" t="str">
        <f t="shared" si="47"/>
        <v>-$13,940</v>
      </c>
      <c r="V39" s="52" t="str">
        <f t="shared" si="47"/>
        <v>-$13,788</v>
      </c>
      <c r="W39" s="52" t="str">
        <f t="shared" si="47"/>
        <v>-$13,606</v>
      </c>
      <c r="X39" s="52" t="str">
        <f t="shared" si="47"/>
        <v>-$13,387</v>
      </c>
      <c r="Y39" s="52" t="str">
        <f t="shared" si="47"/>
        <v>-$13,124</v>
      </c>
      <c r="Z39" s="52" t="str">
        <f t="shared" si="47"/>
        <v>-$12,809</v>
      </c>
      <c r="AA39" s="52" t="str">
        <f t="shared" si="47"/>
        <v>-$12,431</v>
      </c>
      <c r="AB39" s="52" t="str">
        <f t="shared" si="47"/>
        <v>-$11,977</v>
      </c>
      <c r="AC39" s="53" t="str">
        <f t="shared" si="48"/>
        <v>-$161,896</v>
      </c>
    </row>
    <row r="40" ht="15.75" customHeight="1">
      <c r="A40" s="2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5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55"/>
    </row>
    <row r="41" ht="15.75" customHeight="1">
      <c r="A41" s="26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6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56"/>
    </row>
  </sheetData>
  <drawing r:id="rId1"/>
</worksheet>
</file>